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rojekte\ST Veranlagungen JP\Samuel Kappenthuler\Steuerberechnung JP für Homepage\"/>
    </mc:Choice>
  </mc:AlternateContent>
  <workbookProtection workbookPassword="807E" lockStructure="1"/>
  <bookViews>
    <workbookView xWindow="0" yWindow="1500" windowWidth="15480" windowHeight="11640"/>
  </bookViews>
  <sheets>
    <sheet name="JurPers_2011" sheetId="1" r:id="rId1"/>
  </sheets>
  <definedNames>
    <definedName name="_xlnm.Print_Area" localSheetId="0">JurPers_2011!$A$3:$I$60</definedName>
    <definedName name="steuerfuss">JurPers_2011!$O$44</definedName>
  </definedNames>
  <calcPr calcId="162913"/>
</workbook>
</file>

<file path=xl/calcChain.xml><?xml version="1.0" encoding="utf-8"?>
<calcChain xmlns="http://schemas.openxmlformats.org/spreadsheetml/2006/main">
  <c r="P32" i="1" l="1"/>
  <c r="X20" i="1" s="1"/>
  <c r="E20" i="1" s="1"/>
  <c r="E21" i="1" s="1"/>
  <c r="E35" i="1" l="1"/>
  <c r="E26" i="1"/>
  <c r="X25" i="1" l="1"/>
  <c r="M12" i="1"/>
  <c r="L23" i="1" l="1"/>
  <c r="L25" i="1"/>
  <c r="H12" i="1"/>
  <c r="G12" i="1"/>
  <c r="O57" i="1" l="1"/>
  <c r="AA20" i="1" l="1"/>
  <c r="AB20" i="1"/>
  <c r="X23" i="1" l="1"/>
  <c r="E32" i="1" s="1"/>
  <c r="G33" i="1" s="1"/>
  <c r="X24" i="1"/>
  <c r="E39" i="1"/>
  <c r="G39" i="1" s="1"/>
  <c r="G40" i="1" l="1"/>
  <c r="X26" i="1"/>
  <c r="G32" i="1" l="1"/>
  <c r="E46" i="1"/>
  <c r="G47" i="1" l="1"/>
  <c r="G46" i="1"/>
</calcChain>
</file>

<file path=xl/sharedStrings.xml><?xml version="1.0" encoding="utf-8"?>
<sst xmlns="http://schemas.openxmlformats.org/spreadsheetml/2006/main" count="47" uniqueCount="38">
  <si>
    <t>prop. Tarif</t>
  </si>
  <si>
    <t xml:space="preserve"> </t>
  </si>
  <si>
    <t>Steuerbares Kapital</t>
  </si>
  <si>
    <t>Reingewinn</t>
  </si>
  <si>
    <t>Kapital</t>
  </si>
  <si>
    <t>Steuerfuss Gde/Kt:</t>
  </si>
  <si>
    <t>Tarife</t>
  </si>
  <si>
    <t>gerundet</t>
  </si>
  <si>
    <t>mind.</t>
  </si>
  <si>
    <t>Steuerbeträge unter 25 Franken werden nicht erhoben (Art. 36, 3 DBG)</t>
  </si>
  <si>
    <t>nicht berücksichtigt ist eine allfällige Minimalsteuer auf Liegenschaften</t>
  </si>
  <si>
    <t>Hinweise:</t>
  </si>
  <si>
    <t>AG, GmbH, Genossenschaft</t>
  </si>
  <si>
    <t>Vereine</t>
  </si>
  <si>
    <t>Steuerbelastung dBSt Vereine</t>
  </si>
  <si>
    <t>direkte Bundessteuer</t>
  </si>
  <si>
    <t>4.0 Steuereinheiten (Gemeinde)</t>
  </si>
  <si>
    <t>Direkte Bundesteuer (prop.Tarif)</t>
  </si>
  <si>
    <t>Berechnen Sie Ihre voraussichtliche Steuerbelastung:</t>
  </si>
  <si>
    <t>Voraussichtliche Steuerbelastung</t>
  </si>
  <si>
    <t xml:space="preserve">Staats- und Gemeindesteuer sowie </t>
  </si>
  <si>
    <t>Die einfache Steuer wird mit folgenden Steuereinheiten multipliziert:</t>
  </si>
  <si>
    <t>Ihre Eingabe (gelbe Felder)</t>
  </si>
  <si>
    <t>Kanton: 3.3; Gemeinden 4.0 Steuereinheiten</t>
  </si>
  <si>
    <t>3.3 Steuereinheiten (Kanton)</t>
  </si>
  <si>
    <r>
      <t>Gewinnsteuer Staat + Gemeinde (</t>
    </r>
    <r>
      <rPr>
        <b/>
        <u/>
        <sz val="12"/>
        <rFont val="Arial"/>
        <family val="2"/>
      </rPr>
      <t>vor</t>
    </r>
    <r>
      <rPr>
        <b/>
        <sz val="12"/>
        <rFont val="Arial"/>
        <family val="2"/>
      </rPr>
      <t xml:space="preserve"> Steuern)</t>
    </r>
  </si>
  <si>
    <t>Gewinn nach Abzug der Steuern</t>
  </si>
  <si>
    <t xml:space="preserve">Gewinn vor Steuern </t>
  </si>
  <si>
    <t>0.065‰ einfache Steuer</t>
  </si>
  <si>
    <t>für Kapitalgesellschaften (AG, GmbH, Genossenschaften)</t>
  </si>
  <si>
    <t>6.5% gesamthaft</t>
  </si>
  <si>
    <r>
      <t>Direkte Bundessteuer (</t>
    </r>
    <r>
      <rPr>
        <b/>
        <u/>
        <sz val="12"/>
        <rFont val="Arial"/>
        <family val="2"/>
      </rPr>
      <t>vor</t>
    </r>
    <r>
      <rPr>
        <b/>
        <sz val="12"/>
        <rFont val="Arial"/>
        <family val="2"/>
      </rPr>
      <t xml:space="preserve"> Steuern)</t>
    </r>
  </si>
  <si>
    <t>Die Berechnung gilt nur für ordentlich besteuerte AG, GmbH und Genossenschaften. Spezielle steuerrelevante Faktoren (Beteiligungsabzug, Ausscheidungsfragen, Patentbox etc.) werden in dieser Modellrechnung nicht berücksichtigt.</t>
  </si>
  <si>
    <t>Diese Berechnung ist unverbindlich und ohne jegliches Präjudiz; weitere Auskünfte erteilt die Kantonale Steuerverwaltung; resp. die zuständige Veranlagungsperson.</t>
  </si>
  <si>
    <t>Link zuständige Steuerkommissäre Juristische Personen</t>
  </si>
  <si>
    <t>Kapitalsteuer Staat + Gemeinde</t>
  </si>
  <si>
    <t>Int_JPers_2023v1.0</t>
  </si>
  <si>
    <t>Steuerberechnung Reingewinn- und Kapitalsteuern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</si>
</sst>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#,##0.0000"/>
    <numFmt numFmtId="166" formatCode="#,##0.00_ ;\-#,##0.00\ "/>
    <numFmt numFmtId="167" formatCode="0.0000%"/>
    <numFmt numFmtId="168" formatCode="0.00%&quot; des Reingewinns nach Steuern&quot;"/>
    <numFmt numFmtId="169" formatCode="0.00%&quot; des Reingewinns vor Steuern&quot;"/>
  </numFmts>
  <fonts count="44" x14ac:knownFonts="1">
    <font>
      <sz val="11"/>
      <name val="Arial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i/>
      <sz val="15"/>
      <name val="Arial"/>
      <family val="2"/>
    </font>
    <font>
      <b/>
      <sz val="16"/>
      <color indexed="10"/>
      <name val="Arial"/>
      <family val="2"/>
    </font>
    <font>
      <u/>
      <sz val="8.25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u/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2" fontId="3" fillId="0" borderId="0" xfId="0" applyNumberFormat="1" applyFont="1"/>
    <xf numFmtId="10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0" fillId="0" borderId="0" xfId="0" applyFill="1"/>
    <xf numFmtId="0" fontId="6" fillId="0" borderId="0" xfId="0" applyFont="1" applyFill="1"/>
    <xf numFmtId="0" fontId="3" fillId="0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4" xfId="0" applyFont="1" applyFill="1" applyBorder="1"/>
    <xf numFmtId="0" fontId="7" fillId="0" borderId="0" xfId="0" applyFont="1" applyFill="1"/>
    <xf numFmtId="0" fontId="3" fillId="0" borderId="0" xfId="0" applyFont="1" applyAlignment="1">
      <alignment vertical="center"/>
    </xf>
    <xf numFmtId="0" fontId="8" fillId="2" borderId="1" xfId="0" applyFont="1" applyFill="1" applyBorder="1"/>
    <xf numFmtId="0" fontId="8" fillId="2" borderId="3" xfId="0" applyFont="1" applyFill="1" applyBorder="1"/>
    <xf numFmtId="0" fontId="10" fillId="0" borderId="0" xfId="0" applyFont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Protection="1">
      <protection hidden="1"/>
    </xf>
    <xf numFmtId="3" fontId="12" fillId="0" borderId="0" xfId="0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Border="1"/>
    <xf numFmtId="0" fontId="3" fillId="0" borderId="0" xfId="0" applyFont="1" applyAlignment="1">
      <alignment horizontal="right"/>
    </xf>
    <xf numFmtId="14" fontId="15" fillId="2" borderId="5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4" fontId="13" fillId="0" borderId="0" xfId="0" applyNumberFormat="1" applyFont="1" applyFill="1" applyBorder="1" applyAlignment="1" applyProtection="1">
      <alignment horizontal="right"/>
      <protection hidden="1"/>
    </xf>
    <xf numFmtId="14" fontId="3" fillId="0" borderId="0" xfId="0" applyNumberFormat="1" applyFont="1" applyAlignment="1">
      <alignment horizontal="center"/>
    </xf>
    <xf numFmtId="0" fontId="16" fillId="0" borderId="0" xfId="0" applyFont="1" applyFill="1"/>
    <xf numFmtId="0" fontId="8" fillId="2" borderId="6" xfId="0" applyFont="1" applyFill="1" applyBorder="1" applyProtection="1">
      <protection hidden="1"/>
    </xf>
    <xf numFmtId="0" fontId="17" fillId="0" borderId="0" xfId="0" applyFont="1" applyFill="1"/>
    <xf numFmtId="0" fontId="8" fillId="2" borderId="1" xfId="0" applyFont="1" applyFill="1" applyBorder="1" applyProtection="1">
      <protection hidden="1"/>
    </xf>
    <xf numFmtId="10" fontId="0" fillId="0" borderId="0" xfId="0" applyNumberFormat="1" applyFill="1"/>
    <xf numFmtId="0" fontId="0" fillId="0" borderId="0" xfId="0" applyAlignment="1"/>
    <xf numFmtId="4" fontId="21" fillId="0" borderId="0" xfId="0" applyNumberFormat="1" applyFont="1"/>
    <xf numFmtId="4" fontId="21" fillId="0" borderId="0" xfId="0" applyNumberFormat="1" applyFont="1" applyAlignment="1">
      <alignment vertical="center"/>
    </xf>
    <xf numFmtId="0" fontId="19" fillId="0" borderId="0" xfId="0" applyFont="1"/>
    <xf numFmtId="164" fontId="0" fillId="0" borderId="0" xfId="0" applyNumberFormat="1"/>
    <xf numFmtId="3" fontId="19" fillId="0" borderId="0" xfId="0" applyNumberFormat="1" applyFont="1" applyBorder="1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7" xfId="0" applyFont="1" applyBorder="1"/>
    <xf numFmtId="0" fontId="19" fillId="0" borderId="8" xfId="0" applyFont="1" applyBorder="1"/>
    <xf numFmtId="10" fontId="19" fillId="0" borderId="9" xfId="0" applyNumberFormat="1" applyFont="1" applyBorder="1"/>
    <xf numFmtId="0" fontId="22" fillId="0" borderId="8" xfId="0" applyFont="1" applyBorder="1" applyAlignment="1">
      <alignment horizontal="right"/>
    </xf>
    <xf numFmtId="0" fontId="19" fillId="0" borderId="9" xfId="0" applyFont="1" applyBorder="1"/>
    <xf numFmtId="10" fontId="19" fillId="0" borderId="10" xfId="0" applyNumberFormat="1" applyFont="1" applyBorder="1"/>
    <xf numFmtId="0" fontId="6" fillId="0" borderId="0" xfId="0" applyFont="1"/>
    <xf numFmtId="0" fontId="24" fillId="0" borderId="8" xfId="0" applyFont="1" applyBorder="1"/>
    <xf numFmtId="0" fontId="24" fillId="0" borderId="0" xfId="0" applyFont="1" applyBorder="1"/>
    <xf numFmtId="3" fontId="24" fillId="0" borderId="9" xfId="0" applyNumberFormat="1" applyFont="1" applyBorder="1"/>
    <xf numFmtId="164" fontId="6" fillId="0" borderId="0" xfId="0" applyNumberFormat="1" applyFont="1"/>
    <xf numFmtId="0" fontId="19" fillId="0" borderId="0" xfId="0" applyFont="1" applyAlignment="1">
      <alignment vertical="distributed" wrapText="1"/>
    </xf>
    <xf numFmtId="0" fontId="6" fillId="0" borderId="0" xfId="0" applyFont="1" applyFill="1" applyAlignment="1"/>
    <xf numFmtId="0" fontId="19" fillId="0" borderId="0" xfId="0" applyFont="1" applyFill="1" applyAlignment="1">
      <alignment vertical="center"/>
    </xf>
    <xf numFmtId="10" fontId="19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/>
    <xf numFmtId="0" fontId="25" fillId="0" borderId="0" xfId="0" applyFont="1"/>
    <xf numFmtId="0" fontId="26" fillId="0" borderId="0" xfId="0" applyFont="1"/>
    <xf numFmtId="4" fontId="26" fillId="0" borderId="0" xfId="0" applyNumberFormat="1" applyFont="1"/>
    <xf numFmtId="0" fontId="27" fillId="0" borderId="0" xfId="0" applyFont="1"/>
    <xf numFmtId="165" fontId="5" fillId="0" borderId="0" xfId="0" applyNumberFormat="1" applyFont="1"/>
    <xf numFmtId="4" fontId="5" fillId="0" borderId="0" xfId="0" applyNumberFormat="1" applyFont="1" applyAlignment="1"/>
    <xf numFmtId="0" fontId="15" fillId="2" borderId="3" xfId="0" applyFont="1" applyFill="1" applyBorder="1" applyAlignment="1">
      <alignment horizontal="right"/>
    </xf>
    <xf numFmtId="4" fontId="19" fillId="0" borderId="0" xfId="0" applyNumberFormat="1" applyFont="1"/>
    <xf numFmtId="0" fontId="19" fillId="0" borderId="8" xfId="0" applyFont="1" applyBorder="1" applyAlignment="1">
      <alignment horizontal="right"/>
    </xf>
    <xf numFmtId="0" fontId="19" fillId="0" borderId="0" xfId="0" applyFont="1" applyBorder="1"/>
    <xf numFmtId="4" fontId="19" fillId="0" borderId="11" xfId="0" applyNumberFormat="1" applyFont="1" applyBorder="1" applyAlignment="1">
      <alignment horizontal="right"/>
    </xf>
    <xf numFmtId="0" fontId="19" fillId="0" borderId="12" xfId="0" applyFont="1" applyBorder="1"/>
    <xf numFmtId="0" fontId="10" fillId="0" borderId="0" xfId="0" applyFont="1" applyFill="1" applyProtection="1"/>
    <xf numFmtId="0" fontId="0" fillId="0" borderId="0" xfId="0" applyProtection="1">
      <protection locked="0"/>
    </xf>
    <xf numFmtId="0" fontId="1" fillId="0" borderId="0" xfId="0" applyFont="1"/>
    <xf numFmtId="0" fontId="32" fillId="0" borderId="0" xfId="0" applyFont="1"/>
    <xf numFmtId="0" fontId="36" fillId="0" borderId="0" xfId="0" applyFont="1"/>
    <xf numFmtId="0" fontId="38" fillId="0" borderId="0" xfId="0" applyFont="1"/>
    <xf numFmtId="0" fontId="31" fillId="0" borderId="0" xfId="0" applyFont="1" applyAlignment="1">
      <alignment vertical="center"/>
    </xf>
    <xf numFmtId="0" fontId="39" fillId="0" borderId="0" xfId="0" applyFont="1" applyFill="1"/>
    <xf numFmtId="0" fontId="40" fillId="0" borderId="0" xfId="0" applyFont="1" applyFill="1"/>
    <xf numFmtId="3" fontId="11" fillId="3" borderId="15" xfId="0" applyNumberFormat="1" applyFont="1" applyFill="1" applyBorder="1" applyProtection="1">
      <protection locked="0" hidden="1"/>
    </xf>
    <xf numFmtId="0" fontId="33" fillId="0" borderId="0" xfId="0" applyFont="1" applyFill="1" applyBorder="1" applyAlignment="1"/>
    <xf numFmtId="4" fontId="3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/>
    <xf numFmtId="0" fontId="18" fillId="0" borderId="6" xfId="0" applyFont="1" applyBorder="1"/>
    <xf numFmtId="0" fontId="6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18" fillId="0" borderId="16" xfId="0" applyFont="1" applyFill="1" applyBorder="1"/>
    <xf numFmtId="0" fontId="0" fillId="0" borderId="17" xfId="0" applyFill="1" applyBorder="1"/>
    <xf numFmtId="0" fontId="18" fillId="0" borderId="4" xfId="0" applyFont="1" applyFill="1" applyBorder="1"/>
    <xf numFmtId="0" fontId="0" fillId="0" borderId="3" xfId="0" applyFill="1" applyBorder="1"/>
    <xf numFmtId="4" fontId="18" fillId="0" borderId="5" xfId="0" applyNumberFormat="1" applyFont="1" applyFill="1" applyBorder="1"/>
    <xf numFmtId="0" fontId="3" fillId="0" borderId="0" xfId="0" applyFont="1" applyAlignment="1">
      <alignment horizontal="center"/>
    </xf>
    <xf numFmtId="0" fontId="42" fillId="0" borderId="0" xfId="0" applyFont="1"/>
    <xf numFmtId="0" fontId="37" fillId="0" borderId="0" xfId="0" applyFont="1" applyFill="1" applyProtection="1">
      <protection hidden="1"/>
    </xf>
    <xf numFmtId="167" fontId="5" fillId="0" borderId="0" xfId="0" applyNumberFormat="1" applyFont="1"/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165" fontId="0" fillId="0" borderId="0" xfId="0" applyNumberFormat="1"/>
    <xf numFmtId="10" fontId="0" fillId="0" borderId="0" xfId="0" applyNumberFormat="1" applyFill="1" applyAlignment="1">
      <alignment vertical="center"/>
    </xf>
    <xf numFmtId="10" fontId="20" fillId="0" borderId="0" xfId="0" applyNumberFormat="1" applyFont="1" applyFill="1" applyAlignment="1" applyProtection="1">
      <alignment vertical="center"/>
      <protection hidden="1"/>
    </xf>
    <xf numFmtId="10" fontId="0" fillId="0" borderId="0" xfId="0" applyNumberFormat="1" applyAlignment="1"/>
    <xf numFmtId="3" fontId="9" fillId="0" borderId="0" xfId="0" applyNumberFormat="1" applyFont="1" applyFill="1" applyBorder="1" applyProtection="1">
      <protection locked="0" hidden="1"/>
    </xf>
    <xf numFmtId="0" fontId="32" fillId="0" borderId="0" xfId="0" applyFont="1" applyAlignment="1"/>
    <xf numFmtId="0" fontId="32" fillId="0" borderId="0" xfId="0" applyFont="1" applyFill="1" applyBorder="1" applyAlignment="1"/>
    <xf numFmtId="4" fontId="20" fillId="0" borderId="0" xfId="0" applyNumberFormat="1" applyFont="1" applyAlignment="1"/>
    <xf numFmtId="0" fontId="20" fillId="0" borderId="0" xfId="0" applyFont="1" applyAlignment="1"/>
    <xf numFmtId="0" fontId="24" fillId="0" borderId="0" xfId="0" applyFont="1" applyAlignment="1"/>
    <xf numFmtId="0" fontId="28" fillId="0" borderId="0" xfId="0" applyFont="1" applyAlignment="1"/>
    <xf numFmtId="4" fontId="28" fillId="0" borderId="0" xfId="0" applyNumberFormat="1" applyFont="1" applyAlignment="1"/>
    <xf numFmtId="0" fontId="27" fillId="0" borderId="0" xfId="0" applyFont="1" applyAlignment="1"/>
    <xf numFmtId="0" fontId="6" fillId="0" borderId="0" xfId="0" applyFont="1" applyAlignment="1"/>
    <xf numFmtId="0" fontId="24" fillId="0" borderId="8" xfId="0" applyFont="1" applyBorder="1" applyAlignment="1"/>
    <xf numFmtId="0" fontId="23" fillId="0" borderId="0" xfId="0" applyFont="1" applyBorder="1" applyAlignment="1"/>
    <xf numFmtId="0" fontId="10" fillId="0" borderId="9" xfId="0" applyFont="1" applyBorder="1" applyAlignment="1"/>
    <xf numFmtId="10" fontId="41" fillId="0" borderId="0" xfId="0" applyNumberFormat="1" applyFont="1" applyAlignment="1" applyProtection="1">
      <alignment wrapText="1"/>
      <protection hidden="1"/>
    </xf>
    <xf numFmtId="10" fontId="41" fillId="0" borderId="0" xfId="0" applyNumberFormat="1" applyFont="1" applyAlignment="1" applyProtection="1">
      <alignment horizontal="left" wrapText="1"/>
      <protection hidden="1"/>
    </xf>
    <xf numFmtId="10" fontId="41" fillId="0" borderId="0" xfId="0" applyNumberFormat="1" applyFont="1" applyAlignment="1" applyProtection="1">
      <alignment horizontal="left"/>
      <protection hidden="1"/>
    </xf>
    <xf numFmtId="168" fontId="41" fillId="0" borderId="0" xfId="0" applyNumberFormat="1" applyFont="1" applyAlignment="1" applyProtection="1">
      <alignment horizontal="left" wrapText="1"/>
      <protection hidden="1"/>
    </xf>
    <xf numFmtId="169" fontId="41" fillId="0" borderId="0" xfId="0" applyNumberFormat="1" applyFont="1" applyAlignment="1" applyProtection="1">
      <alignment horizontal="left" wrapText="1"/>
      <protection hidden="1"/>
    </xf>
    <xf numFmtId="0" fontId="17" fillId="0" borderId="0" xfId="0" applyFont="1" applyFill="1" applyBorder="1" applyAlignment="1"/>
    <xf numFmtId="4" fontId="35" fillId="0" borderId="0" xfId="0" applyNumberFormat="1" applyFont="1" applyFill="1" applyBorder="1" applyAlignment="1" applyProtection="1">
      <alignment horizontal="right"/>
      <protection hidden="1"/>
    </xf>
    <xf numFmtId="4" fontId="35" fillId="0" borderId="2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166" fontId="30" fillId="0" borderId="0" xfId="0" applyNumberFormat="1" applyFont="1" applyFill="1" applyBorder="1" applyAlignment="1" applyProtection="1">
      <alignment vertical="center"/>
      <protection hidden="1"/>
    </xf>
    <xf numFmtId="4" fontId="29" fillId="0" borderId="0" xfId="0" applyNumberFormat="1" applyFont="1" applyFill="1" applyBorder="1" applyAlignment="1" applyProtection="1">
      <alignment vertical="center"/>
      <protection hidden="1"/>
    </xf>
    <xf numFmtId="0" fontId="43" fillId="0" borderId="0" xfId="1" applyFont="1" applyFill="1" applyAlignment="1" applyProtection="1"/>
    <xf numFmtId="0" fontId="1" fillId="0" borderId="0" xfId="0" applyFont="1" applyFill="1"/>
    <xf numFmtId="0" fontId="1" fillId="0" borderId="0" xfId="0" applyFont="1" applyFill="1" applyProtection="1">
      <protection hidden="1"/>
    </xf>
    <xf numFmtId="0" fontId="1" fillId="0" borderId="0" xfId="0" applyFont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vertical="top" wrapText="1"/>
      <protection hidden="1"/>
    </xf>
    <xf numFmtId="0" fontId="19" fillId="0" borderId="13" xfId="0" applyFont="1" applyBorder="1" applyAlignment="1"/>
    <xf numFmtId="0" fontId="19" fillId="0" borderId="14" xfId="0" applyFont="1" applyBorder="1" applyAlignment="1"/>
    <xf numFmtId="0" fontId="23" fillId="0" borderId="0" xfId="0" applyFont="1" applyBorder="1" applyAlignment="1"/>
    <xf numFmtId="0" fontId="10" fillId="0" borderId="9" xfId="0" applyFont="1" applyBorder="1" applyAlignme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1098096</xdr:colOff>
      <xdr:row>17</xdr:row>
      <xdr:rowOff>20410</xdr:rowOff>
    </xdr:from>
    <xdr:to>
      <xdr:col>4</xdr:col>
      <xdr:colOff>1098096</xdr:colOff>
      <xdr:row>17</xdr:row>
      <xdr:rowOff>306160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6214382" y="4946196"/>
          <a:ext cx="0" cy="285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10</xdr:row>
      <xdr:rowOff>285750</xdr:rowOff>
    </xdr:from>
    <xdr:to>
      <xdr:col>3</xdr:col>
      <xdr:colOff>1209675</xdr:colOff>
      <xdr:row>11</xdr:row>
      <xdr:rowOff>180975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00100" y="2809875"/>
          <a:ext cx="3048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219075</xdr:colOff>
      <xdr:row>11</xdr:row>
      <xdr:rowOff>133350</xdr:rowOff>
    </xdr:from>
    <xdr:to>
      <xdr:col>3</xdr:col>
      <xdr:colOff>733425</xdr:colOff>
      <xdr:row>11</xdr:row>
      <xdr:rowOff>133350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800100" y="2952750"/>
          <a:ext cx="2571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14350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0</xdr:rowOff>
    </xdr:from>
    <xdr:to>
      <xdr:col>4</xdr:col>
      <xdr:colOff>1162050</xdr:colOff>
      <xdr:row>10</xdr:row>
      <xdr:rowOff>85725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295900" y="2314575"/>
          <a:ext cx="1009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857250</xdr:colOff>
      <xdr:row>7</xdr:row>
      <xdr:rowOff>0</xdr:rowOff>
    </xdr:from>
    <xdr:to>
      <xdr:col>4</xdr:col>
      <xdr:colOff>857250</xdr:colOff>
      <xdr:row>7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600075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258536</xdr:colOff>
      <xdr:row>8</xdr:row>
      <xdr:rowOff>367392</xdr:rowOff>
    </xdr:from>
    <xdr:to>
      <xdr:col>6</xdr:col>
      <xdr:colOff>891268</xdr:colOff>
      <xdr:row>17</xdr:row>
      <xdr:rowOff>40820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844393" y="2299606"/>
          <a:ext cx="632732" cy="2612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de-CH"/>
        </a:p>
        <a:p>
          <a:endParaRPr lang="de-CH"/>
        </a:p>
        <a:p>
          <a:endParaRPr lang="de-CH"/>
        </a:p>
      </xdr:txBody>
    </xdr:sp>
    <xdr:clientData/>
  </xdr:twoCellAnchor>
  <xdr:twoCellAnchor>
    <xdr:from>
      <xdr:col>1</xdr:col>
      <xdr:colOff>104775</xdr:colOff>
      <xdr:row>7</xdr:row>
      <xdr:rowOff>0</xdr:rowOff>
    </xdr:from>
    <xdr:to>
      <xdr:col>3</xdr:col>
      <xdr:colOff>1857375</xdr:colOff>
      <xdr:row>7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85800" y="1571625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114300</xdr:colOff>
      <xdr:row>3</xdr:row>
      <xdr:rowOff>38100</xdr:rowOff>
    </xdr:from>
    <xdr:to>
      <xdr:col>4</xdr:col>
      <xdr:colOff>114300</xdr:colOff>
      <xdr:row>4</xdr:row>
      <xdr:rowOff>171450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257800" y="581025"/>
          <a:ext cx="0" cy="371475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284389</xdr:colOff>
      <xdr:row>3</xdr:row>
      <xdr:rowOff>34018</xdr:rowOff>
    </xdr:from>
    <xdr:to>
      <xdr:col>5</xdr:col>
      <xdr:colOff>189139</xdr:colOff>
      <xdr:row>6</xdr:row>
      <xdr:rowOff>258535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400675" y="564697"/>
          <a:ext cx="1197428" cy="891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Departement </a:t>
          </a:r>
        </a:p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Finanzen</a:t>
          </a: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485775</xdr:colOff>
      <xdr:row>3</xdr:row>
      <xdr:rowOff>38100</xdr:rowOff>
    </xdr:from>
    <xdr:to>
      <xdr:col>6</xdr:col>
      <xdr:colOff>485775</xdr:colOff>
      <xdr:row>4</xdr:row>
      <xdr:rowOff>180975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105650" y="581025"/>
          <a:ext cx="0" cy="38100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651782</xdr:colOff>
      <xdr:row>2</xdr:row>
      <xdr:rowOff>87087</xdr:rowOff>
    </xdr:from>
    <xdr:to>
      <xdr:col>8</xdr:col>
      <xdr:colOff>54428</xdr:colOff>
      <xdr:row>7</xdr:row>
      <xdr:rowOff>340180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7441746" y="440873"/>
          <a:ext cx="3756932" cy="1464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Steuerverwaltung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Kasernenstrasse 2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9100 Herisau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Steuerverwaltung@ar.ch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r>
            <a:rPr lang="de-CH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www.ar.ch/steuerverwaltung</a:t>
          </a: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spcAft>
              <a:spcPts val="600"/>
            </a:spcAft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</xdr:row>
      <xdr:rowOff>142875</xdr:rowOff>
    </xdr:from>
    <xdr:to>
      <xdr:col>3</xdr:col>
      <xdr:colOff>1447800</xdr:colOff>
      <xdr:row>6</xdr:row>
      <xdr:rowOff>0</xdr:rowOff>
    </xdr:to>
    <xdr:pic>
      <xdr:nvPicPr>
        <xdr:cNvPr id="1067" name="Picture 43" descr="Logo_Templa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04825"/>
          <a:ext cx="3981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.ch/verwaltung/departement-finanzen/steuerverwaltung/abteilungen-mitarbeiten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C91"/>
  <sheetViews>
    <sheetView showGridLines="0" tabSelected="1" zoomScale="70" zoomScaleNormal="70" workbookViewId="0">
      <selection activeCell="E25" sqref="E25"/>
    </sheetView>
  </sheetViews>
  <sheetFormatPr baseColWidth="10" defaultColWidth="11" defaultRowHeight="14.25" zeroHeight="1" x14ac:dyDescent="0.2"/>
  <cols>
    <col min="1" max="1" width="7.625" customWidth="1"/>
    <col min="2" max="2" width="10.25" customWidth="1"/>
    <col min="3" max="3" width="23.375" customWidth="1"/>
    <col min="4" max="4" width="25.875" customWidth="1"/>
    <col min="5" max="5" width="17" customWidth="1"/>
    <col min="6" max="6" width="5" customWidth="1"/>
    <col min="7" max="7" width="49.625" customWidth="1"/>
    <col min="8" max="8" width="7.5" customWidth="1"/>
    <col min="9" max="9" width="4.125" customWidth="1"/>
    <col min="10" max="10" width="10.25" customWidth="1"/>
    <col min="11" max="11" width="1.625" customWidth="1"/>
    <col min="12" max="12" width="13.125" hidden="1" customWidth="1"/>
    <col min="13" max="13" width="9.25" hidden="1" customWidth="1"/>
    <col min="14" max="14" width="1.625" hidden="1" customWidth="1"/>
    <col min="15" max="15" width="9.25" style="3" hidden="1" customWidth="1"/>
    <col min="16" max="16" width="9.125" hidden="1" customWidth="1"/>
    <col min="17" max="17" width="8.75" hidden="1" customWidth="1"/>
    <col min="18" max="18" width="2.75" hidden="1" customWidth="1"/>
    <col min="19" max="19" width="7.125" hidden="1" customWidth="1"/>
    <col min="20" max="20" width="8.75" hidden="1" customWidth="1"/>
    <col min="21" max="21" width="7.875" hidden="1" customWidth="1"/>
    <col min="22" max="29" width="11" hidden="1" customWidth="1"/>
  </cols>
  <sheetData>
    <row r="1" spans="1:19" x14ac:dyDescent="0.2">
      <c r="A1" s="85"/>
      <c r="O1"/>
    </row>
    <row r="2" spans="1:19" x14ac:dyDescent="0.2">
      <c r="O2"/>
    </row>
    <row r="3" spans="1:19" x14ac:dyDescent="0.2">
      <c r="O3"/>
    </row>
    <row r="4" spans="1:19" ht="18.75" customHeight="1" x14ac:dyDescent="0.2">
      <c r="O4"/>
      <c r="S4" s="3"/>
    </row>
    <row r="5" spans="1:19" ht="18.75" customHeight="1" x14ac:dyDescent="0.2">
      <c r="O5"/>
      <c r="S5" s="3"/>
    </row>
    <row r="6" spans="1:19" x14ac:dyDescent="0.2"/>
    <row r="7" spans="1:19" ht="29.25" customHeight="1" x14ac:dyDescent="0.2">
      <c r="Q7" s="86"/>
    </row>
    <row r="8" spans="1:19" ht="28.5" customHeight="1" x14ac:dyDescent="0.25">
      <c r="H8" s="111"/>
    </row>
    <row r="9" spans="1:19" ht="30" customHeight="1" x14ac:dyDescent="0.2"/>
    <row r="10" spans="1:19" ht="16.5" customHeight="1" x14ac:dyDescent="0.2"/>
    <row r="11" spans="1:19" ht="23.25" x14ac:dyDescent="0.35">
      <c r="B11" s="42" t="s">
        <v>37</v>
      </c>
      <c r="C11" s="44"/>
      <c r="D11" s="28"/>
      <c r="E11" s="15"/>
      <c r="F11" s="15"/>
      <c r="G11" s="15"/>
      <c r="H11" s="16"/>
      <c r="I11" s="35"/>
      <c r="J11" s="35"/>
      <c r="K11" s="35"/>
    </row>
    <row r="12" spans="1:19" ht="23.25" x14ac:dyDescent="0.35">
      <c r="B12" s="25" t="s">
        <v>29</v>
      </c>
      <c r="C12" s="29"/>
      <c r="D12" s="29"/>
      <c r="E12" s="17"/>
      <c r="F12" s="17"/>
      <c r="G12" s="78" t="str">
        <f>L12&amp;IN12&amp;"  /"</f>
        <v>Int_JPers_2023v1.0  /</v>
      </c>
      <c r="H12" s="37">
        <f ca="1">M12</f>
        <v>45295</v>
      </c>
      <c r="I12" s="35"/>
      <c r="J12" s="35"/>
      <c r="K12" s="35"/>
      <c r="L12" s="110" t="s">
        <v>36</v>
      </c>
      <c r="M12" s="40">
        <f ca="1">TODAY()</f>
        <v>45295</v>
      </c>
    </row>
    <row r="13" spans="1:19" ht="23.25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9" ht="20.25" x14ac:dyDescent="0.3">
      <c r="B14" s="26" t="s">
        <v>18</v>
      </c>
      <c r="C14" s="26"/>
      <c r="D14" s="26"/>
      <c r="E14" s="12"/>
      <c r="F14" s="12"/>
      <c r="G14" s="12"/>
      <c r="H14" s="12"/>
      <c r="I14" s="12"/>
      <c r="J14" s="12"/>
      <c r="K14" s="12"/>
    </row>
    <row r="15" spans="1:19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9" ht="9" customHeight="1" x14ac:dyDescent="0.25">
      <c r="C16" s="18"/>
      <c r="D16" s="34"/>
      <c r="F16" s="19"/>
      <c r="G16" s="20"/>
      <c r="H16" s="20"/>
      <c r="I16" s="12"/>
      <c r="J16" s="12"/>
      <c r="K16" s="12"/>
    </row>
    <row r="17" spans="1:28" ht="14.25" customHeight="1" x14ac:dyDescent="0.25">
      <c r="B17" s="18"/>
      <c r="C17" s="18"/>
      <c r="D17" s="18"/>
      <c r="E17" s="112" t="s">
        <v>22</v>
      </c>
      <c r="F17" s="19"/>
      <c r="G17" s="20"/>
      <c r="H17" s="20"/>
      <c r="I17" s="12"/>
      <c r="J17" s="12"/>
      <c r="K17" s="12"/>
      <c r="L17" s="1"/>
      <c r="M17" s="2"/>
      <c r="O17" s="1"/>
    </row>
    <row r="18" spans="1:28" ht="26.25" customHeight="1" x14ac:dyDescent="0.25">
      <c r="B18" s="18"/>
      <c r="C18" s="18"/>
      <c r="D18" s="18"/>
      <c r="E18" s="18"/>
      <c r="F18" s="19"/>
      <c r="G18" s="20"/>
      <c r="H18" s="20"/>
      <c r="I18" s="12"/>
      <c r="J18" s="12"/>
      <c r="K18" s="12"/>
      <c r="Q18" s="1"/>
      <c r="R18" s="1"/>
    </row>
    <row r="19" spans="1:28" ht="21" customHeight="1" x14ac:dyDescent="0.25">
      <c r="B19" s="18" t="s">
        <v>27</v>
      </c>
      <c r="C19" s="18"/>
      <c r="D19" s="18"/>
      <c r="E19" s="93">
        <v>20000</v>
      </c>
      <c r="F19" s="19"/>
      <c r="H19" s="20"/>
      <c r="I19" s="12"/>
      <c r="J19" s="12"/>
      <c r="K19" s="12"/>
      <c r="Q19" s="1"/>
      <c r="R19" s="1"/>
      <c r="X19" s="86"/>
      <c r="Y19" s="86"/>
    </row>
    <row r="20" spans="1:28" ht="21" customHeight="1" x14ac:dyDescent="0.25">
      <c r="B20" s="18" t="s">
        <v>26</v>
      </c>
      <c r="C20" s="18"/>
      <c r="D20" s="18"/>
      <c r="E20" s="121">
        <f>E19-X20</f>
        <v>16608.695652173912</v>
      </c>
      <c r="F20" s="19"/>
      <c r="G20" s="148"/>
      <c r="H20" s="20"/>
      <c r="I20" s="12"/>
      <c r="J20" s="12"/>
      <c r="K20" s="12"/>
      <c r="Q20" s="1"/>
      <c r="R20" s="1"/>
      <c r="X20">
        <f>((E19-P32)*0.15/1.15)+P32</f>
        <v>3391.304347826087</v>
      </c>
      <c r="AA20">
        <f>((E19-P40)*0.0425/1.0425)+P40</f>
        <v>815.3477218225421</v>
      </c>
      <c r="AB20">
        <f>((E19-P40)*0.065/1.065)+P40</f>
        <v>1220.6572769953052</v>
      </c>
    </row>
    <row r="21" spans="1:28" ht="19.5" customHeight="1" x14ac:dyDescent="0.3">
      <c r="B21" s="43" t="s">
        <v>26</v>
      </c>
      <c r="C21" s="43"/>
      <c r="D21" s="31" t="s">
        <v>7</v>
      </c>
      <c r="E21" s="32">
        <f>TRUNC(E20/100)*100</f>
        <v>16600</v>
      </c>
      <c r="F21" s="19" t="s">
        <v>1</v>
      </c>
      <c r="G21" s="148" t="s">
        <v>30</v>
      </c>
      <c r="H21" s="84"/>
      <c r="I21" s="12"/>
      <c r="J21" s="12"/>
      <c r="K21" s="12"/>
      <c r="L21" s="3" t="s">
        <v>6</v>
      </c>
      <c r="M21" s="14" t="s">
        <v>1</v>
      </c>
      <c r="N21" s="30"/>
      <c r="O21" s="3" t="s">
        <v>0</v>
      </c>
      <c r="P21" s="3" t="s">
        <v>0</v>
      </c>
      <c r="Q21" s="1"/>
      <c r="R21" s="1"/>
    </row>
    <row r="22" spans="1:28" ht="15.75" customHeight="1" x14ac:dyDescent="0.25">
      <c r="B22" s="18"/>
      <c r="C22" s="18"/>
      <c r="D22" s="18"/>
      <c r="E22" s="18"/>
      <c r="F22" s="20"/>
      <c r="G22" s="149"/>
      <c r="H22" s="20"/>
      <c r="I22" s="12"/>
      <c r="J22" s="12"/>
      <c r="K22" s="12"/>
      <c r="L22" s="3"/>
      <c r="M22" s="14"/>
      <c r="N22" s="30"/>
      <c r="O22" s="3" t="s">
        <v>3</v>
      </c>
      <c r="P22" s="3" t="s">
        <v>4</v>
      </c>
      <c r="Q22" s="3" t="s">
        <v>8</v>
      </c>
      <c r="R22" s="3"/>
    </row>
    <row r="23" spans="1:28" ht="8.25" customHeight="1" x14ac:dyDescent="0.3">
      <c r="B23" s="43"/>
      <c r="C23" s="43"/>
      <c r="D23" s="31"/>
      <c r="E23" s="32"/>
      <c r="F23" s="20"/>
      <c r="G23" s="149"/>
      <c r="H23" s="21"/>
      <c r="I23" s="12"/>
      <c r="J23" s="12"/>
      <c r="K23" s="12"/>
      <c r="L23" s="3">
        <f>G16</f>
        <v>0</v>
      </c>
      <c r="M23" s="4"/>
      <c r="O23" s="7">
        <v>6.5000000000000002E-2</v>
      </c>
      <c r="P23" s="113">
        <v>6.4999999999999994E-5</v>
      </c>
      <c r="Q23" s="10">
        <v>900</v>
      </c>
      <c r="R23" s="10"/>
      <c r="S23" s="3" t="s">
        <v>1</v>
      </c>
      <c r="X23">
        <f>E21*0.065</f>
        <v>1079</v>
      </c>
    </row>
    <row r="24" spans="1:28" ht="8.25" customHeight="1" x14ac:dyDescent="0.25">
      <c r="B24" s="18"/>
      <c r="C24" s="18"/>
      <c r="D24" s="18"/>
      <c r="E24" s="18"/>
      <c r="F24" s="20"/>
      <c r="G24" s="147"/>
      <c r="H24" s="20"/>
      <c r="I24" s="12"/>
      <c r="J24" s="12"/>
      <c r="K24" s="12"/>
      <c r="L24" s="3"/>
      <c r="M24" s="4"/>
      <c r="O24" s="7"/>
      <c r="P24" s="113"/>
      <c r="Q24" s="10"/>
      <c r="R24" s="10"/>
      <c r="S24" s="3"/>
      <c r="X24">
        <f>E21*0.085</f>
        <v>1411</v>
      </c>
    </row>
    <row r="25" spans="1:28" ht="18.75" x14ac:dyDescent="0.25">
      <c r="B25" s="18" t="s">
        <v>2</v>
      </c>
      <c r="C25" s="18"/>
      <c r="D25" s="18"/>
      <c r="E25" s="93">
        <v>20000</v>
      </c>
      <c r="F25" s="20"/>
      <c r="G25" s="148" t="s">
        <v>28</v>
      </c>
      <c r="H25" s="34"/>
      <c r="I25" s="12"/>
      <c r="J25" s="12"/>
      <c r="K25" s="12"/>
      <c r="L25" s="3">
        <f>G17</f>
        <v>0</v>
      </c>
      <c r="M25" s="4"/>
      <c r="O25" s="7">
        <v>6.5000000000000002E-2</v>
      </c>
      <c r="P25" s="113">
        <v>6.4999999999999994E-5</v>
      </c>
      <c r="Q25" s="10">
        <v>900</v>
      </c>
      <c r="R25" s="5"/>
      <c r="S25" t="s">
        <v>1</v>
      </c>
      <c r="X25" s="117">
        <f>P36</f>
        <v>0</v>
      </c>
    </row>
    <row r="26" spans="1:28" ht="19.5" customHeight="1" x14ac:dyDescent="0.3">
      <c r="B26" s="43" t="s">
        <v>2</v>
      </c>
      <c r="C26" s="43"/>
      <c r="D26" s="31" t="s">
        <v>7</v>
      </c>
      <c r="E26" s="33">
        <f>TRUNC(E25/1000)*1000</f>
        <v>20000</v>
      </c>
      <c r="F26" s="20"/>
      <c r="G26" s="151"/>
      <c r="H26" s="151"/>
      <c r="I26" s="12"/>
      <c r="J26" s="12"/>
      <c r="K26" s="12"/>
      <c r="L26" s="3"/>
      <c r="M26" s="4"/>
      <c r="O26" s="7"/>
      <c r="P26" s="8"/>
      <c r="Q26" s="10"/>
      <c r="R26" s="10"/>
      <c r="X26">
        <f>SUM(X23:X25)</f>
        <v>2490</v>
      </c>
    </row>
    <row r="27" spans="1:28" ht="15" customHeight="1" x14ac:dyDescent="0.2">
      <c r="D27" s="34"/>
      <c r="F27" s="20"/>
      <c r="G27" s="3" t="s">
        <v>21</v>
      </c>
      <c r="H27" s="21"/>
      <c r="I27" s="12"/>
      <c r="J27" s="12"/>
      <c r="K27" s="12"/>
    </row>
    <row r="28" spans="1:28" ht="15" customHeight="1" x14ac:dyDescent="0.2">
      <c r="D28" s="34"/>
      <c r="F28" s="20"/>
      <c r="G28" s="3" t="s">
        <v>24</v>
      </c>
      <c r="H28" s="21"/>
      <c r="I28" s="12"/>
      <c r="J28" s="12"/>
      <c r="K28" s="12"/>
    </row>
    <row r="29" spans="1:28" ht="12" customHeight="1" x14ac:dyDescent="0.2">
      <c r="D29" s="34"/>
      <c r="F29" s="20"/>
      <c r="G29" s="3" t="s">
        <v>16</v>
      </c>
      <c r="H29" s="21"/>
      <c r="I29" s="12"/>
      <c r="J29" s="12"/>
      <c r="K29" s="12"/>
      <c r="P29" s="49"/>
    </row>
    <row r="30" spans="1:28" ht="7.5" customHeight="1" x14ac:dyDescent="0.25">
      <c r="B30" s="18"/>
      <c r="C30" s="18"/>
      <c r="D30" s="18"/>
      <c r="E30" s="18"/>
      <c r="F30" s="12"/>
      <c r="G30" s="12"/>
      <c r="H30" s="12"/>
      <c r="I30" s="12"/>
      <c r="J30" s="12"/>
      <c r="K30" s="12"/>
      <c r="O30" s="11"/>
      <c r="P30" s="71"/>
      <c r="Q30" s="72"/>
    </row>
    <row r="31" spans="1:28" ht="12" customHeight="1" x14ac:dyDescent="0.2">
      <c r="A31" s="115"/>
      <c r="B31" s="142"/>
      <c r="C31" s="143"/>
      <c r="D31" s="143"/>
      <c r="E31" s="144"/>
      <c r="F31" s="96"/>
      <c r="G31" s="69"/>
      <c r="H31" s="45"/>
      <c r="I31" s="12"/>
      <c r="J31" s="12"/>
      <c r="K31" s="12"/>
      <c r="L31" s="79"/>
      <c r="M31" s="49"/>
      <c r="O31" s="11"/>
      <c r="P31" s="71"/>
      <c r="Q31" s="72"/>
      <c r="S31" s="55"/>
      <c r="T31" s="152"/>
      <c r="U31" s="153"/>
    </row>
    <row r="32" spans="1:28" s="130" customFormat="1" ht="18" customHeight="1" x14ac:dyDescent="0.25">
      <c r="A32" s="122"/>
      <c r="B32" s="158" t="s">
        <v>25</v>
      </c>
      <c r="C32" s="159"/>
      <c r="D32" s="160"/>
      <c r="E32" s="141">
        <f>X23</f>
        <v>1079</v>
      </c>
      <c r="F32" s="123"/>
      <c r="G32" s="137">
        <f>E32/E20</f>
        <v>6.4965968586387438E-2</v>
      </c>
      <c r="H32" s="134"/>
      <c r="I32" s="67"/>
      <c r="J32" s="67"/>
      <c r="K32" s="67"/>
      <c r="L32" s="124"/>
      <c r="M32" s="125"/>
      <c r="N32" s="126"/>
      <c r="O32" s="127"/>
      <c r="P32" s="128">
        <f>IF(E25*P23*steuerfuss&lt;900,900,E25*P23*steuerfuss)</f>
        <v>900</v>
      </c>
      <c r="Q32" s="129"/>
      <c r="S32" s="131"/>
      <c r="T32" s="154"/>
      <c r="U32" s="155"/>
    </row>
    <row r="33" spans="1:22" s="130" customFormat="1" ht="17.25" customHeight="1" x14ac:dyDescent="0.3">
      <c r="A33" s="122"/>
      <c r="B33" s="139"/>
      <c r="C33" s="94"/>
      <c r="D33" s="94"/>
      <c r="E33" s="140"/>
      <c r="F33" s="123"/>
      <c r="G33" s="138">
        <f>E32/E19</f>
        <v>5.3949999999999998E-2</v>
      </c>
      <c r="H33" s="134"/>
      <c r="I33" s="67"/>
      <c r="J33" s="67"/>
      <c r="K33" s="67"/>
      <c r="L33" s="124"/>
      <c r="M33" s="125"/>
      <c r="N33" s="126"/>
      <c r="O33" s="127"/>
      <c r="P33" s="128"/>
      <c r="Q33" s="129"/>
      <c r="S33" s="131"/>
      <c r="T33" s="132"/>
      <c r="U33" s="133"/>
    </row>
    <row r="34" spans="1:22" s="130" customFormat="1" ht="20.25" customHeight="1" x14ac:dyDescent="0.3">
      <c r="A34" s="122"/>
      <c r="B34" s="139"/>
      <c r="C34" s="94"/>
      <c r="D34" s="94"/>
      <c r="E34" s="140"/>
      <c r="F34" s="123"/>
      <c r="G34" s="137"/>
      <c r="H34" s="134"/>
      <c r="I34" s="67"/>
      <c r="J34" s="67"/>
      <c r="K34" s="67"/>
      <c r="L34" s="124"/>
      <c r="M34" s="125"/>
      <c r="N34" s="126"/>
      <c r="O34" s="127"/>
      <c r="P34" s="128"/>
      <c r="Q34" s="129"/>
      <c r="S34" s="131"/>
      <c r="T34" s="132"/>
      <c r="U34" s="133"/>
    </row>
    <row r="35" spans="1:22" s="61" customFormat="1" ht="19.5" customHeight="1" x14ac:dyDescent="0.25">
      <c r="A35" s="87"/>
      <c r="B35" s="158" t="s">
        <v>35</v>
      </c>
      <c r="C35" s="159"/>
      <c r="D35" s="160"/>
      <c r="E35" s="141">
        <f>P32</f>
        <v>900</v>
      </c>
      <c r="F35" s="97"/>
      <c r="H35" s="134"/>
      <c r="I35" s="13"/>
      <c r="J35" s="13"/>
      <c r="K35" s="13"/>
      <c r="O35" s="73"/>
      <c r="P35" s="74"/>
      <c r="Q35" s="75"/>
      <c r="S35" s="62"/>
      <c r="T35" s="63"/>
      <c r="U35" s="64"/>
      <c r="V35" s="65"/>
    </row>
    <row r="36" spans="1:22" ht="23.25" customHeight="1" x14ac:dyDescent="0.2">
      <c r="A36" s="88"/>
      <c r="B36" s="156" t="s">
        <v>10</v>
      </c>
      <c r="C36" s="156"/>
      <c r="D36" s="157"/>
      <c r="E36" s="95"/>
      <c r="F36" s="98"/>
      <c r="G36" s="134"/>
      <c r="H36" s="134"/>
      <c r="I36" s="12"/>
      <c r="J36" s="12"/>
      <c r="K36" s="12"/>
      <c r="L36" s="3"/>
      <c r="M36" s="6"/>
      <c r="N36" s="6"/>
      <c r="O36" s="71"/>
      <c r="P36" s="76"/>
      <c r="Q36" s="71"/>
      <c r="R36" s="47"/>
      <c r="S36" s="56"/>
      <c r="T36" s="51"/>
      <c r="U36" s="57"/>
      <c r="V36" s="50"/>
    </row>
    <row r="37" spans="1:22" ht="14.25" customHeight="1" x14ac:dyDescent="0.3">
      <c r="B37" s="114" t="s">
        <v>1</v>
      </c>
      <c r="C37" s="114"/>
      <c r="D37" s="38"/>
      <c r="E37" s="39"/>
      <c r="F37" s="99"/>
      <c r="G37" s="118"/>
      <c r="H37" s="45"/>
      <c r="I37" s="12"/>
      <c r="J37" s="12"/>
      <c r="K37" s="12"/>
      <c r="L37" s="3"/>
      <c r="M37" s="6"/>
      <c r="N37" s="6"/>
      <c r="O37" s="71"/>
      <c r="P37" s="76"/>
      <c r="Q37" s="71"/>
      <c r="R37" s="47"/>
      <c r="S37" s="56"/>
      <c r="T37" s="51"/>
      <c r="U37" s="57"/>
    </row>
    <row r="38" spans="1:22" ht="11.25" customHeight="1" x14ac:dyDescent="0.2">
      <c r="A38" s="116"/>
      <c r="B38" s="161"/>
      <c r="C38" s="161"/>
      <c r="D38" s="162"/>
      <c r="E38" s="145"/>
      <c r="F38" s="99"/>
      <c r="G38" s="119"/>
      <c r="H38" s="120"/>
      <c r="I38" s="12"/>
      <c r="J38" s="12"/>
      <c r="K38" s="12"/>
      <c r="L38" s="3"/>
      <c r="M38" s="6"/>
      <c r="N38" s="6"/>
      <c r="O38" s="71"/>
      <c r="P38" s="71"/>
      <c r="Q38" s="71"/>
      <c r="R38" s="47"/>
      <c r="S38" s="58"/>
      <c r="T38" s="51"/>
      <c r="U38" s="59"/>
    </row>
    <row r="39" spans="1:22" ht="18" customHeight="1" x14ac:dyDescent="0.2">
      <c r="A39" s="86"/>
      <c r="B39" s="158" t="s">
        <v>31</v>
      </c>
      <c r="C39" s="159"/>
      <c r="D39" s="160"/>
      <c r="E39" s="141">
        <f>(IF(E19=0,0,X24))</f>
        <v>1411</v>
      </c>
      <c r="F39" s="22"/>
      <c r="G39" s="137">
        <f>E39/E20</f>
        <v>8.4955497382198958E-2</v>
      </c>
      <c r="H39" s="136"/>
      <c r="I39" s="12"/>
      <c r="J39" s="12"/>
      <c r="K39" s="12"/>
      <c r="L39" s="3"/>
      <c r="M39" s="6"/>
      <c r="N39" s="6"/>
      <c r="O39" s="71"/>
      <c r="P39" s="71"/>
      <c r="Q39" s="71"/>
      <c r="R39" s="47"/>
      <c r="S39" s="80"/>
      <c r="T39" s="81"/>
      <c r="U39" s="57"/>
    </row>
    <row r="40" spans="1:22" ht="16.5" customHeight="1" x14ac:dyDescent="0.2">
      <c r="A40" s="89"/>
      <c r="B40" s="91" t="s">
        <v>9</v>
      </c>
      <c r="C40" s="91"/>
      <c r="D40" s="92"/>
      <c r="E40" s="92"/>
      <c r="F40" s="68"/>
      <c r="G40" s="138">
        <f>E39/E19</f>
        <v>7.0550000000000002E-2</v>
      </c>
      <c r="H40" s="136"/>
      <c r="I40" s="12"/>
      <c r="J40" s="12"/>
      <c r="K40" s="12"/>
      <c r="L40" s="3"/>
      <c r="M40" s="6"/>
      <c r="N40" s="6"/>
      <c r="O40" s="71"/>
      <c r="P40" s="77"/>
      <c r="Q40" s="71"/>
      <c r="R40" s="47"/>
      <c r="S40" s="82"/>
      <c r="T40" s="83"/>
      <c r="U40" s="60"/>
    </row>
    <row r="41" spans="1:22" s="24" customFormat="1" ht="17.25" customHeight="1" x14ac:dyDescent="0.2">
      <c r="A41" s="90"/>
      <c r="B41" s="41"/>
      <c r="C41" s="41"/>
      <c r="D41" s="12"/>
      <c r="E41" s="12"/>
      <c r="F41" s="22"/>
      <c r="G41" s="136"/>
      <c r="H41" s="136"/>
      <c r="I41" s="22"/>
      <c r="J41" s="22"/>
      <c r="K41" s="22"/>
      <c r="L41" s="27"/>
      <c r="M41" s="23"/>
      <c r="N41" s="23"/>
      <c r="O41" s="70"/>
      <c r="P41" s="70"/>
      <c r="Q41" s="70"/>
      <c r="R41" s="48"/>
      <c r="S41" s="52"/>
      <c r="T41" s="53"/>
      <c r="U41" s="54"/>
    </row>
    <row r="42" spans="1:22" ht="4.5" customHeight="1" x14ac:dyDescent="0.2">
      <c r="A42" s="88"/>
      <c r="C42" s="12"/>
      <c r="D42" s="12"/>
      <c r="E42" s="12"/>
      <c r="F42" s="12"/>
      <c r="G42" s="66"/>
      <c r="H42" s="66"/>
      <c r="I42" s="12"/>
      <c r="J42" s="12"/>
      <c r="K42" s="12"/>
    </row>
    <row r="43" spans="1:22" ht="17.25" customHeight="1" x14ac:dyDescent="0.2">
      <c r="A43" s="88"/>
      <c r="C43" s="12"/>
      <c r="D43" s="12"/>
      <c r="E43" s="12"/>
      <c r="F43" s="12"/>
      <c r="G43" s="66"/>
      <c r="H43" s="66"/>
      <c r="I43" s="12"/>
      <c r="J43" s="12"/>
      <c r="K43" s="12"/>
    </row>
    <row r="44" spans="1:22" ht="18" x14ac:dyDescent="0.25">
      <c r="B44" s="101" t="s">
        <v>19</v>
      </c>
      <c r="C44" s="102"/>
      <c r="D44" s="103"/>
      <c r="E44" s="104"/>
      <c r="F44" s="12"/>
      <c r="G44" s="66"/>
      <c r="H44" s="66"/>
      <c r="I44" s="12"/>
      <c r="J44" s="12"/>
      <c r="K44" s="12"/>
      <c r="L44" t="s">
        <v>5</v>
      </c>
      <c r="O44" s="9">
        <v>7.3</v>
      </c>
      <c r="Q44" t="s">
        <v>23</v>
      </c>
    </row>
    <row r="45" spans="1:22" ht="16.5" customHeight="1" x14ac:dyDescent="0.25">
      <c r="B45" s="105" t="s">
        <v>20</v>
      </c>
      <c r="C45" s="35"/>
      <c r="D45" s="35"/>
      <c r="E45" s="106"/>
      <c r="F45" s="12"/>
      <c r="G45" s="66"/>
      <c r="H45" s="66"/>
      <c r="I45" s="12"/>
      <c r="J45" s="12"/>
      <c r="K45" s="12"/>
    </row>
    <row r="46" spans="1:22" ht="17.25" customHeight="1" x14ac:dyDescent="0.25">
      <c r="B46" s="107" t="s">
        <v>15</v>
      </c>
      <c r="C46" s="108"/>
      <c r="D46" s="108"/>
      <c r="E46" s="109">
        <f>E32+E35+E39</f>
        <v>3390</v>
      </c>
      <c r="F46" s="12"/>
      <c r="G46" s="137">
        <f>E46/E20</f>
        <v>0.20410994764397908</v>
      </c>
      <c r="H46" s="135"/>
      <c r="I46" s="12"/>
      <c r="J46" s="12"/>
      <c r="K46" s="12"/>
    </row>
    <row r="47" spans="1:22" ht="17.25" customHeight="1" x14ac:dyDescent="0.25">
      <c r="B47" s="100"/>
      <c r="C47" s="12"/>
      <c r="D47" s="12"/>
      <c r="E47" s="12"/>
      <c r="F47" s="12"/>
      <c r="G47" s="138">
        <f>E46/E19</f>
        <v>0.16950000000000001</v>
      </c>
      <c r="H47" s="135"/>
      <c r="I47" s="12"/>
      <c r="J47" s="12"/>
      <c r="K47" s="12"/>
      <c r="O47" s="36" t="s">
        <v>1</v>
      </c>
    </row>
    <row r="48" spans="1:22" ht="17.25" customHeight="1" x14ac:dyDescent="0.25">
      <c r="B48" s="100"/>
      <c r="C48" s="12"/>
      <c r="D48" s="12"/>
      <c r="E48" s="12"/>
      <c r="F48" s="12"/>
      <c r="G48" s="135"/>
      <c r="H48" s="135"/>
      <c r="I48" s="12"/>
      <c r="J48" s="12"/>
      <c r="K48" s="12"/>
      <c r="O48" s="36"/>
    </row>
    <row r="49" spans="2:17" ht="17.25" customHeight="1" x14ac:dyDescent="0.25">
      <c r="B49" s="100"/>
      <c r="C49" s="12"/>
      <c r="D49" s="12"/>
      <c r="E49" s="12"/>
      <c r="F49" s="12"/>
      <c r="G49" s="66"/>
      <c r="H49" s="66"/>
      <c r="I49" s="12"/>
      <c r="J49" s="12"/>
      <c r="K49" s="12"/>
      <c r="O49" s="36"/>
    </row>
    <row r="50" spans="2:17" ht="17.25" customHeight="1" x14ac:dyDescent="0.25">
      <c r="B50" s="100"/>
      <c r="C50" s="12"/>
      <c r="D50" s="12"/>
      <c r="E50" s="12"/>
      <c r="F50" s="12"/>
      <c r="G50" s="66"/>
      <c r="H50" s="66"/>
      <c r="I50" s="12"/>
      <c r="J50" s="12"/>
      <c r="K50" s="12"/>
      <c r="O50" s="36"/>
    </row>
    <row r="51" spans="2:17" ht="17.25" customHeight="1" x14ac:dyDescent="0.25">
      <c r="B51" s="67" t="s">
        <v>11</v>
      </c>
      <c r="C51" s="12"/>
      <c r="D51" s="12"/>
      <c r="E51" s="12"/>
      <c r="F51" s="12"/>
      <c r="G51" s="66"/>
      <c r="H51" s="66"/>
      <c r="I51" s="12"/>
      <c r="J51" s="12"/>
      <c r="K51" s="12"/>
      <c r="O51" s="36"/>
    </row>
    <row r="52" spans="2:17" ht="9.75" customHeight="1" x14ac:dyDescent="0.2">
      <c r="B52" s="46"/>
      <c r="C52" s="12"/>
      <c r="D52" s="12"/>
      <c r="E52" s="12"/>
      <c r="F52" s="12"/>
      <c r="G52" s="66"/>
      <c r="H52" s="66"/>
      <c r="I52" s="12"/>
      <c r="J52" s="12"/>
      <c r="K52" s="12"/>
      <c r="O52" s="36"/>
    </row>
    <row r="53" spans="2:17" ht="62.25" customHeight="1" x14ac:dyDescent="0.2">
      <c r="B53" s="150" t="s">
        <v>32</v>
      </c>
      <c r="C53" s="150"/>
      <c r="D53" s="150"/>
      <c r="E53" s="150"/>
      <c r="F53" s="150"/>
      <c r="G53" s="12"/>
      <c r="H53" s="12"/>
      <c r="I53" s="12"/>
      <c r="J53" s="12"/>
      <c r="K53" s="12"/>
      <c r="O53" s="36"/>
    </row>
    <row r="54" spans="2:17" ht="8.25" customHeight="1" x14ac:dyDescent="0.25">
      <c r="B54" s="13"/>
      <c r="C54" s="13"/>
      <c r="D54" s="13"/>
      <c r="E54" s="12"/>
      <c r="F54" s="12"/>
      <c r="G54" s="12"/>
      <c r="H54" s="12"/>
      <c r="I54" s="12"/>
      <c r="J54" s="12"/>
      <c r="K54" s="12"/>
      <c r="O54" s="36"/>
    </row>
    <row r="55" spans="2:17" ht="11.25" customHeight="1" x14ac:dyDescent="0.25">
      <c r="B55" s="13"/>
      <c r="C55" s="13"/>
      <c r="D55" s="13"/>
      <c r="E55" s="12"/>
      <c r="F55" s="12"/>
      <c r="G55" s="12"/>
      <c r="H55" s="12"/>
      <c r="I55" s="12"/>
      <c r="J55" s="12"/>
      <c r="K55" s="12"/>
      <c r="L55" t="s">
        <v>17</v>
      </c>
      <c r="O55" s="3">
        <v>8.5</v>
      </c>
      <c r="Q55" t="s">
        <v>12</v>
      </c>
    </row>
    <row r="56" spans="2:17" ht="12.75" customHeight="1" x14ac:dyDescent="0.2">
      <c r="B56" s="150" t="s">
        <v>33</v>
      </c>
      <c r="C56" s="150"/>
      <c r="D56" s="150"/>
      <c r="E56" s="150"/>
      <c r="F56" s="12"/>
      <c r="G56" s="12"/>
      <c r="H56" s="12"/>
      <c r="I56" s="12"/>
      <c r="J56" s="12"/>
      <c r="K56" s="12"/>
      <c r="O56" s="3">
        <v>4.25</v>
      </c>
      <c r="Q56" t="s">
        <v>13</v>
      </c>
    </row>
    <row r="57" spans="2:17" ht="12.75" customHeight="1" x14ac:dyDescent="0.2">
      <c r="B57" s="150"/>
      <c r="C57" s="150"/>
      <c r="D57" s="150"/>
      <c r="E57" s="150"/>
      <c r="F57" s="12"/>
      <c r="G57" s="12"/>
      <c r="H57" s="12"/>
      <c r="I57" s="12"/>
      <c r="J57" s="12"/>
      <c r="K57" s="12"/>
      <c r="O57" s="3">
        <f>IF(E23&lt;20000,0,O56*E23/100)</f>
        <v>0</v>
      </c>
      <c r="Q57" t="s">
        <v>14</v>
      </c>
    </row>
    <row r="58" spans="2:17" ht="12.75" customHeight="1" x14ac:dyDescent="0.2">
      <c r="B58" s="150"/>
      <c r="C58" s="150"/>
      <c r="D58" s="150"/>
      <c r="E58" s="150"/>
      <c r="F58" s="12"/>
      <c r="G58" s="12"/>
      <c r="H58" s="12"/>
      <c r="I58" s="12"/>
      <c r="J58" s="12"/>
      <c r="K58" s="12"/>
    </row>
    <row r="59" spans="2:17" ht="7.5" customHeight="1" x14ac:dyDescent="0.2">
      <c r="B59" s="150"/>
      <c r="C59" s="150"/>
      <c r="D59" s="150"/>
      <c r="E59" s="150"/>
      <c r="F59" s="12"/>
      <c r="G59" s="12"/>
      <c r="H59" s="12"/>
      <c r="I59" s="12"/>
      <c r="J59" s="12"/>
      <c r="K59" s="12"/>
    </row>
    <row r="60" spans="2:17" x14ac:dyDescent="0.2">
      <c r="B60" s="146" t="s">
        <v>34</v>
      </c>
      <c r="C60" s="12"/>
      <c r="D60" s="12"/>
      <c r="E60" s="12"/>
      <c r="F60" s="12"/>
      <c r="I60" s="12"/>
      <c r="J60" s="12"/>
      <c r="K60" s="12"/>
    </row>
    <row r="61" spans="2:17" x14ac:dyDescent="0.2">
      <c r="B61" s="12"/>
      <c r="C61" s="12"/>
      <c r="D61" s="12"/>
      <c r="E61" s="12"/>
      <c r="F61" s="12"/>
      <c r="I61" s="12"/>
      <c r="J61" s="12"/>
      <c r="K61" s="12"/>
    </row>
    <row r="62" spans="2:17" ht="8.25" customHeight="1" x14ac:dyDescent="0.2"/>
    <row r="63" spans="2:17" x14ac:dyDescent="0.2"/>
    <row r="64" spans="2:17" x14ac:dyDescent="0.2"/>
    <row r="65" x14ac:dyDescent="0.2"/>
    <row r="66" x14ac:dyDescent="0.2"/>
    <row r="67" hidden="1" x14ac:dyDescent="0.2"/>
    <row r="68" hidden="1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algorithmName="SHA-512" hashValue="65FF5SNrxpmkfL4QkRH6bIH9hKeh1R4JJ+hTFs8fr6AJg/xnXgjSN+RjYD5zCH6rzPZcbn1R4sGf62YkQSsB7w==" saltValue="Iuob76OAtpRXz5iJ3fe+lA==" spinCount="100000" sheet="1" objects="1" scenarios="1"/>
  <mergeCells count="10">
    <mergeCell ref="B53:F53"/>
    <mergeCell ref="B56:E59"/>
    <mergeCell ref="G26:H26"/>
    <mergeCell ref="T31:U31"/>
    <mergeCell ref="T32:U32"/>
    <mergeCell ref="B36:D36"/>
    <mergeCell ref="B39:D39"/>
    <mergeCell ref="B38:D38"/>
    <mergeCell ref="B32:D32"/>
    <mergeCell ref="B35:D35"/>
  </mergeCells>
  <phoneticPr fontId="0" type="noConversion"/>
  <hyperlinks>
    <hyperlink ref="B60" r:id="rId1" display="Link "/>
  </hyperlinks>
  <pageMargins left="0.15748031496062992" right="0" top="0.59055118110236227" bottom="0.78740157480314965" header="0.55118110236220474" footer="0.39370078740157483"/>
  <pageSetup paperSize="9" scale="6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JurPers_2011</vt:lpstr>
      <vt:lpstr>JurPers_2011!Druckbereich</vt:lpstr>
      <vt:lpstr>steuerfuss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Bere_Jpers</dc:title>
  <dc:creator>Sidler*</dc:creator>
  <cp:lastModifiedBy>Kappenthuler Samuel</cp:lastModifiedBy>
  <cp:lastPrinted>2014-01-20T10:16:57Z</cp:lastPrinted>
  <dcterms:created xsi:type="dcterms:W3CDTF">2001-02-17T16:08:29Z</dcterms:created>
  <dcterms:modified xsi:type="dcterms:W3CDTF">2024-01-04T09:40:46Z</dcterms:modified>
</cp:coreProperties>
</file>